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95"/>
  </bookViews>
  <sheets>
    <sheet name="082022" sheetId="1" r:id="rId1"/>
  </sheets>
  <definedNames>
    <definedName name="_xlnm.Print_Area" localSheetId="0">'082022'!$A$1:$B$144</definedName>
  </definedNames>
  <calcPr calcId="125725"/>
</workbook>
</file>

<file path=xl/calcChain.xml><?xml version="1.0" encoding="utf-8"?>
<calcChain xmlns="http://schemas.openxmlformats.org/spreadsheetml/2006/main">
  <c r="B133" i="1"/>
  <c r="B131"/>
  <c r="B135" s="1"/>
  <c r="B124"/>
  <c r="B118"/>
  <c r="B116"/>
  <c r="B127" s="1"/>
  <c r="B113"/>
  <c r="B108"/>
  <c r="B88"/>
  <c r="B84"/>
  <c r="B101" s="1"/>
  <c r="B109" s="1"/>
  <c r="B75"/>
  <c r="B69"/>
  <c r="B66"/>
  <c r="B60"/>
  <c r="B49"/>
  <c r="B46"/>
  <c r="B42"/>
  <c r="B39"/>
  <c r="B57" s="1"/>
  <c r="B33"/>
  <c r="B27"/>
  <c r="B25"/>
  <c r="B36" s="1"/>
  <c r="B128" l="1"/>
</calcChain>
</file>

<file path=xl/sharedStrings.xml><?xml version="1.0" encoding="utf-8"?>
<sst xmlns="http://schemas.openxmlformats.org/spreadsheetml/2006/main" count="123" uniqueCount="122">
  <si>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</si>
  <si>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
órgãos 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</si>
  <si>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</si>
  <si>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</si>
  <si>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</si>
  <si>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</si>
  <si>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</si>
  <si>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</si>
  <si>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 xml:space="preserve">  15º TERMO ADITIVO              </t>
    </r>
    <r>
      <rPr>
        <b/>
        <sz val="11"/>
        <color theme="1"/>
        <rFont val="Calibri"/>
        <family val="2"/>
        <scheme val="minor"/>
      </rPr>
      <t>INICIO:</t>
    </r>
    <r>
      <rPr>
        <sz val="11"/>
        <color theme="1"/>
        <rFont val="Calibri"/>
        <family val="2"/>
        <scheme val="minor"/>
      </rPr>
      <t xml:space="preserve"> 13/03/2022        </t>
    </r>
    <r>
      <rPr>
        <b/>
        <sz val="11"/>
        <color theme="1"/>
        <rFont val="Calibri"/>
        <family val="2"/>
        <scheme val="minor"/>
      </rPr>
      <t xml:space="preserve">E        TERMINO: </t>
    </r>
    <r>
      <rPr>
        <sz val="11"/>
        <color theme="1"/>
        <rFont val="Calibri"/>
        <family val="2"/>
        <scheme val="minor"/>
      </rPr>
      <t>12/03/2023</t>
    </r>
  </si>
  <si>
    <t>PREVISÃO DE REPASSE MENSAL DO CONTRATO DE GESTÃO/ADITIVO - CUSTEIO</t>
  </si>
  <si>
    <t>PREVISÃO DE REPASSE MENSAL DO CONTRATO DE GESTÃO/ADITIVO - INVESTIMENTO</t>
  </si>
  <si>
    <t>Relatório Financeiro Mensal</t>
  </si>
  <si>
    <t>Competência: 08/2022</t>
  </si>
  <si>
    <t>Em Reais (R$)</t>
  </si>
  <si>
    <t xml:space="preserve">1. SALDO BANCÁRIO ANTERIOR  </t>
  </si>
  <si>
    <t>1.1 Caixa</t>
  </si>
  <si>
    <t>1.1.1 - Fundo Fixo</t>
  </si>
  <si>
    <t xml:space="preserve">1.2 Banco conta movimento </t>
  </si>
  <si>
    <t>1.2.1 - Conta Corrente - 2512 / 003 / 1073-5 (Custeio)</t>
  </si>
  <si>
    <t>1.2.2 - Fundo Rescisório 3% - 2512 / 013 / 25-7 (Custeio e Investimento)</t>
  </si>
  <si>
    <t>1.2.3 - Centro de Pesquisa - 2512 / 003 / 1074-3 (Custeio)</t>
  </si>
  <si>
    <t>1.2.4 - Fundo Rescisório HGG-CSC - 2512 / 003 / 60-5  (Custeio e Investimento)</t>
  </si>
  <si>
    <t>1.2.5 - Reforma e Ampliação - 2512 / 013 / 67-2 (Custeio e Investimento)</t>
  </si>
  <si>
    <t xml:space="preserve">1.3 Aplicações financeiras </t>
  </si>
  <si>
    <t>1.3.1 - Conta Investimento - FIC Giro 2512 / 003 / 1073-5  (Investimento)</t>
  </si>
  <si>
    <t>1.3.2 - Conta Investimento - 2512 / 013 / 39-7 (Investimento)</t>
  </si>
  <si>
    <t>SALDO ANTERIOR (1= 1.1 + 1.2 + 1.3)</t>
  </si>
  <si>
    <t>2.ENTRADAS DE RECURSOS FINANCEIROS</t>
  </si>
  <si>
    <t>2.1 Repasse - CUSTEIO</t>
  </si>
  <si>
    <t>2.1.1 - Conta Corrente - 2512 / 003 / 1073-5</t>
  </si>
  <si>
    <t>2.2 Repasse - INVESTIMENTO</t>
  </si>
  <si>
    <t>2.3 Rendimento sobre Aplicação Financeiras - CUSTEIO</t>
  </si>
  <si>
    <t>2.3.1 - Fundo Rescisório 3% - 2512 / 013 / 25-7</t>
  </si>
  <si>
    <t xml:space="preserve">2.3.2 - Fundo Rescisório HGG-CSC - 2512 / 003 / 60-5  </t>
  </si>
  <si>
    <t>2.3.3 - Reforma e Ampliação - 2512 / 013 / 67-2</t>
  </si>
  <si>
    <t>2.4 Rendimento sobre Aplicação Financeiras - INVESTIMENTO</t>
  </si>
  <si>
    <t xml:space="preserve">2.4.1 - Conta Investimento - FIC Giro 2512 / 003 / 1073-5 </t>
  </si>
  <si>
    <t>2.4.2 - Conta Investimento - 2512 / 013 / 39-7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</si>
  <si>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</si>
  <si>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</si>
  <si>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</si>
  <si>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</si>
  <si>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</si>
  <si>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</si>
  <si>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2.5.6 - Devolução de Pagamento Indevido</t>
  </si>
  <si>
    <t>2.5.7 - Reembolso de Despesas</t>
  </si>
  <si>
    <t>TOTAL DE ENTRADAS (2= 2.1 + 2.2 + 2.3 + 2.4 + 2.5)</t>
  </si>
  <si>
    <t>3. RESGATE APLICAÇÃO FINANCEIRA</t>
  </si>
  <si>
    <t>3.1 Resgate Aplicação - CUSTEIO e INVESTIMENTO</t>
  </si>
  <si>
    <t>3.1.1 - Fundo Rescisório 3% - 2512 / 013 / 25-7</t>
  </si>
  <si>
    <t>3.1.2 - Fundo Rescisório HGG-CSC - 2512 / 003 / 60-5</t>
  </si>
  <si>
    <t>3.1.3 - Conta Investimento - 2512 / 013 / 39-7</t>
  </si>
  <si>
    <t>3.1.4 - Conta Investimento - FIC Giro 2512 / 003 / 1073-5</t>
  </si>
  <si>
    <t>3.1.5 - Reforma e Ampliação - 2512 / 013 / 67-2</t>
  </si>
  <si>
    <t>TOTAL DOS RESGATES</t>
  </si>
  <si>
    <t>4. APLICAÇÃO FINANCEIRA</t>
  </si>
  <si>
    <t>4.1 Aplicação Financeira - CUSTEIO e INVESTIMENTO</t>
  </si>
  <si>
    <t>4.1.1 - Fundo Rescisório 3% - 2512 / 013 / 25-7</t>
  </si>
  <si>
    <t>4.1.2 - Fundo Rescisório HGG-CSC - 2512 / 003 / 60-5</t>
  </si>
  <si>
    <t>4.1.3 - Conta Investimento - 2512 / 013 / 39-7</t>
  </si>
  <si>
    <t>4.1.4 - Conta Investimento - FIC Giro 2512 / 003 / 1073-5</t>
  </si>
  <si>
    <t>4.1.5 - Reforma e Ampliação - 2512 / 013 / 67-2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</si>
  <si>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</si>
  <si>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</si>
  <si>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</si>
  <si>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</si>
  <si>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</si>
  <si>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</si>
  <si>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</si>
  <si>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</si>
  <si>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</si>
  <si>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</si>
  <si>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</si>
  <si>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</si>
  <si>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</si>
  <si>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</si>
  <si>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</si>
  <si>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</si>
  <si>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</si>
  <si>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</si>
  <si>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</si>
  <si>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</si>
  <si>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</si>
  <si>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</si>
  <si>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Despesas Bancárias</t>
  </si>
  <si>
    <t>5.1.8.11 - Vale Transporte</t>
  </si>
  <si>
    <t>5.1.8.12 - Custas Processuais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</si>
  <si>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</si>
  <si>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</si>
  <si>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</si>
  <si>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</si>
  <si>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</si>
  <si>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</si>
  <si>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</si>
  <si>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</si>
  <si>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</si>
  <si>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>6.1 Valores Devolvidos à Contratante - CUSTEIO e INVESTIMENTO</t>
  </si>
  <si>
    <t>TOTAL VALORES DEVOLVIDOS</t>
  </si>
  <si>
    <t>7.SALDO BANCÁRIO FINAL EM  31/08/2022</t>
  </si>
  <si>
    <t>7.1 Caixa</t>
  </si>
  <si>
    <t>7.1.1 - Fundo Fixo</t>
  </si>
  <si>
    <t>7.2 Banco conta movimento</t>
  </si>
  <si>
    <t>7.2.1 - Conta Corrente - 2512 / 003 / 1073-5 (Custeio)</t>
  </si>
  <si>
    <t>7.2.2 - Fundo Rescisório 3% - 2512 / 013 / 25-7 (Custeio e Investimento)</t>
  </si>
  <si>
    <t>7.2.3 - Centro de Pesquisa - 2512 / 003 / 1074-3 (Custeio)</t>
  </si>
  <si>
    <t>7.2.4 - Fundo Rescisório HGG-CSC - 2512 / 003 / 60-5  (Custeio e Investimento)</t>
  </si>
  <si>
    <t>7.2.5 - Reforma e Ampliação - 2512 / 013 / 67-2 (Custeio e Investimento)</t>
  </si>
  <si>
    <t>7.3 Aplicações financeiras</t>
  </si>
  <si>
    <t>7.3.1 - Conta Investimento - FIC Giro 2512 / 003 / 1073-5  (Investimento)</t>
  </si>
  <si>
    <t>7.3.2 - Conta Investimento - 2512 / 013 / 39-7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</si>
  <si>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</si>
  <si>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</si>
  <si>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</si>
  <si>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</si>
  <si>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</si>
  <si>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</si>
  <si>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</si>
  <si>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8.3.1 - Glosa - Energia Elétrica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</si>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</sst>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0" borderId="0" xfId="0" applyFont="1" applyBorder="1" applyAlignment="1"/>
    <xf numFmtId="0" fontId="2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2" fillId="3" borderId="1" xfId="0" applyFont="1" applyFill="1" applyBorder="1" applyAlignment="1"/>
    <xf numFmtId="0" fontId="5" fillId="3" borderId="1" xfId="0" applyFont="1" applyFill="1" applyBorder="1"/>
    <xf numFmtId="164" fontId="6" fillId="3" borderId="1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0" xfId="0" applyFont="1"/>
    <xf numFmtId="0" fontId="6" fillId="3" borderId="1" xfId="0" applyFont="1" applyFill="1" applyBorder="1"/>
    <xf numFmtId="4" fontId="6" fillId="3" borderId="1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2" fillId="3" borderId="5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 shrinkToFit="1"/>
    </xf>
    <xf numFmtId="4" fontId="2" fillId="0" borderId="1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 shrinkToFit="1"/>
    </xf>
    <xf numFmtId="43" fontId="0" fillId="0" borderId="6" xfId="1" applyFont="1" applyFill="1" applyBorder="1" applyAlignment="1">
      <alignment vertical="center" wrapText="1"/>
    </xf>
    <xf numFmtId="43" fontId="1" fillId="0" borderId="7" xfId="1" applyFont="1" applyFill="1" applyBorder="1" applyAlignment="1">
      <alignment vertical="center"/>
    </xf>
    <xf numFmtId="43" fontId="1" fillId="0" borderId="6" xfId="1" applyFont="1" applyFill="1" applyBorder="1" applyAlignment="1">
      <alignment vertical="center"/>
    </xf>
    <xf numFmtId="43" fontId="1" fillId="0" borderId="1" xfId="1" applyFont="1" applyFill="1" applyBorder="1" applyAlignment="1"/>
    <xf numFmtId="43" fontId="1" fillId="0" borderId="8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4" fontId="2" fillId="3" borderId="1" xfId="1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0" xfId="0" applyFont="1" applyBorder="1"/>
    <xf numFmtId="4" fontId="2" fillId="0" borderId="9" xfId="0" applyNumberFormat="1" applyFont="1" applyBorder="1" applyAlignment="1">
      <alignment vertical="center"/>
    </xf>
    <xf numFmtId="0" fontId="0" fillId="0" borderId="0" xfId="0" applyFont="1" applyBorder="1"/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3" fontId="0" fillId="0" borderId="9" xfId="1" applyFont="1" applyBorder="1" applyAlignment="1">
      <alignment vertical="center" wrapText="1"/>
    </xf>
    <xf numFmtId="4" fontId="6" fillId="0" borderId="0" xfId="0" applyNumberFormat="1" applyFont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6" fillId="3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0" fontId="2" fillId="0" borderId="0" xfId="0" applyFont="1" applyFill="1" applyBorder="1"/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3" fontId="0" fillId="0" borderId="9" xfId="1" applyFont="1" applyBorder="1" applyAlignment="1">
      <alignment vertical="center"/>
    </xf>
    <xf numFmtId="4" fontId="5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0" fontId="2" fillId="3" borderId="1" xfId="0" applyFont="1" applyFill="1" applyBorder="1" applyAlignment="1">
      <alignment horizontal="center" vertical="center"/>
    </xf>
    <xf numFmtId="4" fontId="1" fillId="4" borderId="1" xfId="1" applyNumberFormat="1" applyFont="1" applyFill="1" applyBorder="1" applyAlignment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4" fontId="2" fillId="5" borderId="1" xfId="1" applyNumberFormat="1" applyFont="1" applyFill="1" applyBorder="1" applyAlignment="1">
      <alignment vertical="center"/>
    </xf>
    <xf numFmtId="0" fontId="2" fillId="6" borderId="10" xfId="0" applyFont="1" applyFill="1" applyBorder="1" applyAlignment="1">
      <alignment horizontal="left" vertical="top"/>
    </xf>
    <xf numFmtId="0" fontId="2" fillId="6" borderId="11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horizontal="left" vertical="top"/>
    </xf>
    <xf numFmtId="0" fontId="2" fillId="6" borderId="13" xfId="0" applyFont="1" applyFill="1" applyBorder="1" applyAlignment="1">
      <alignment horizontal="left" vertical="top"/>
    </xf>
    <xf numFmtId="0" fontId="2" fillId="6" borderId="14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0" fillId="0" borderId="0" xfId="0" applyFont="1" applyFill="1"/>
    <xf numFmtId="4" fontId="0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horizontal="left" vertical="top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138</xdr:row>
      <xdr:rowOff>56030</xdr:rowOff>
    </xdr:from>
    <xdr:to>
      <xdr:col>0</xdr:col>
      <xdr:colOff>5939117</xdr:colOff>
      <xdr:row>143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77261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9"/>
  <sheetViews>
    <sheetView showGridLines="0" tabSelected="1" topLeftCell="A106" zoomScale="85" zoomScaleNormal="85" zoomScaleSheetLayoutView="70" workbookViewId="0">
      <selection activeCell="B131" sqref="B131"/>
    </sheetView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3" t="s">
        <v>0</v>
      </c>
      <c r="B2" s="3"/>
      <c r="C2" s="2"/>
      <c r="D2" s="1"/>
    </row>
    <row r="3" spans="1:4">
      <c r="A3" s="3"/>
      <c r="B3" s="3"/>
      <c r="C3" s="2"/>
      <c r="D3" s="1"/>
    </row>
    <row r="4" spans="1:4">
      <c r="A4" s="3"/>
      <c r="B4" s="3"/>
      <c r="C4" s="2"/>
      <c r="D4" s="1"/>
    </row>
    <row r="5" spans="1:4">
      <c r="A5" s="3"/>
      <c r="B5" s="3"/>
      <c r="C5" s="2"/>
      <c r="D5" s="1"/>
    </row>
    <row r="6" spans="1:4">
      <c r="A6" s="3"/>
      <c r="B6" s="3"/>
      <c r="C6" s="2"/>
      <c r="D6" s="1"/>
    </row>
    <row r="7" spans="1:4">
      <c r="A7" s="3"/>
      <c r="B7" s="3"/>
      <c r="C7" s="4"/>
      <c r="D7" s="1"/>
    </row>
    <row r="8" spans="1:4" ht="23.25" customHeight="1">
      <c r="A8" s="5" t="s">
        <v>1</v>
      </c>
      <c r="B8" s="5"/>
      <c r="C8" s="4"/>
      <c r="D8" s="1"/>
    </row>
    <row r="9" spans="1:4" ht="23.25" customHeight="1">
      <c r="A9" s="5"/>
      <c r="B9" s="5"/>
      <c r="C9" s="4"/>
      <c r="D9" s="1"/>
    </row>
    <row r="10" spans="1:4">
      <c r="A10" s="6" t="s">
        <v>2</v>
      </c>
      <c r="B10" s="7"/>
      <c r="C10" s="2"/>
      <c r="D10" s="1"/>
    </row>
    <row r="11" spans="1:4">
      <c r="A11" s="8" t="s">
        <v>3</v>
      </c>
      <c r="B11" s="9"/>
      <c r="C11" s="2"/>
      <c r="D11" s="1"/>
    </row>
    <row r="12" spans="1:4">
      <c r="A12" s="10" t="s">
        <v>4</v>
      </c>
      <c r="B12" s="11"/>
      <c r="C12" s="12"/>
      <c r="D12" s="1"/>
    </row>
    <row r="13" spans="1:4">
      <c r="A13" s="13" t="s">
        <v>3</v>
      </c>
      <c r="B13" s="9"/>
      <c r="C13" s="2"/>
      <c r="D13" s="1"/>
    </row>
    <row r="14" spans="1:4">
      <c r="A14" s="10" t="s">
        <v>5</v>
      </c>
      <c r="B14" s="11"/>
      <c r="C14" s="14"/>
      <c r="D14" s="1"/>
    </row>
    <row r="15" spans="1:4">
      <c r="A15" s="13" t="s">
        <v>6</v>
      </c>
      <c r="B15" s="9"/>
      <c r="C15" s="2"/>
      <c r="D15" s="1"/>
    </row>
    <row r="16" spans="1:4">
      <c r="A16" s="15" t="s">
        <v>7</v>
      </c>
      <c r="B16" s="15"/>
      <c r="C16" s="12"/>
      <c r="D16" s="1"/>
    </row>
    <row r="17" spans="1:4">
      <c r="A17" s="10" t="s">
        <v>8</v>
      </c>
      <c r="B17" s="11"/>
      <c r="C17" s="14"/>
      <c r="D17" s="1"/>
    </row>
    <row r="18" spans="1:4">
      <c r="A18" s="13"/>
      <c r="B18" s="9"/>
      <c r="C18" s="14"/>
      <c r="D18" s="1"/>
    </row>
    <row r="19" spans="1:4" s="19" customFormat="1">
      <c r="A19" s="16" t="s">
        <v>9</v>
      </c>
      <c r="B19" s="17">
        <v>18935010.52</v>
      </c>
      <c r="C19" s="18"/>
    </row>
    <row r="20" spans="1:4" s="19" customFormat="1">
      <c r="A20" s="16" t="s">
        <v>10</v>
      </c>
      <c r="B20" s="17">
        <v>0</v>
      </c>
      <c r="C20" s="18"/>
    </row>
    <row r="21" spans="1:4" s="19" customFormat="1">
      <c r="A21" s="20"/>
      <c r="B21" s="21"/>
      <c r="C21" s="18"/>
    </row>
    <row r="22" spans="1:4" ht="26.25">
      <c r="A22" s="22" t="s">
        <v>11</v>
      </c>
      <c r="B22" s="23"/>
      <c r="C22" s="12"/>
      <c r="D22" s="1"/>
    </row>
    <row r="23" spans="1:4">
      <c r="A23" s="24" t="s">
        <v>12</v>
      </c>
      <c r="B23" s="25" t="s">
        <v>13</v>
      </c>
      <c r="C23" s="12"/>
      <c r="D23" s="1"/>
    </row>
    <row r="24" spans="1:4">
      <c r="A24" s="26" t="s">
        <v>14</v>
      </c>
      <c r="B24" s="27"/>
      <c r="C24" s="28"/>
      <c r="D24" s="1"/>
    </row>
    <row r="25" spans="1:4">
      <c r="A25" s="29" t="s">
        <v>15</v>
      </c>
      <c r="B25" s="30">
        <f>SUM(B26)</f>
        <v>1821.62</v>
      </c>
      <c r="C25" s="28"/>
      <c r="D25" s="31"/>
    </row>
    <row r="26" spans="1:4">
      <c r="A26" s="32" t="s">
        <v>16</v>
      </c>
      <c r="B26" s="33">
        <v>1821.62</v>
      </c>
      <c r="C26" s="31"/>
      <c r="D26" s="31"/>
    </row>
    <row r="27" spans="1:4">
      <c r="A27" s="29" t="s">
        <v>17</v>
      </c>
      <c r="B27" s="30">
        <f>SUM(B28:B32)</f>
        <v>14785087.559999999</v>
      </c>
      <c r="C27" s="31"/>
      <c r="D27" s="31"/>
    </row>
    <row r="28" spans="1:4">
      <c r="A28" s="32" t="s">
        <v>18</v>
      </c>
      <c r="B28" s="34">
        <v>0</v>
      </c>
      <c r="C28" s="31"/>
      <c r="D28" s="31"/>
    </row>
    <row r="29" spans="1:4">
      <c r="A29" s="32" t="s">
        <v>19</v>
      </c>
      <c r="B29" s="33">
        <v>2653482.5499999998</v>
      </c>
      <c r="C29" s="31"/>
      <c r="D29" s="31"/>
    </row>
    <row r="30" spans="1:4">
      <c r="A30" s="32" t="s">
        <v>20</v>
      </c>
      <c r="B30" s="35">
        <v>26955.85</v>
      </c>
      <c r="C30" s="31"/>
      <c r="D30" s="31"/>
    </row>
    <row r="31" spans="1:4">
      <c r="A31" s="32" t="s">
        <v>21</v>
      </c>
      <c r="B31" s="36">
        <v>1957762.97</v>
      </c>
      <c r="C31" s="31"/>
      <c r="D31" s="31"/>
    </row>
    <row r="32" spans="1:4">
      <c r="A32" s="32" t="s">
        <v>22</v>
      </c>
      <c r="B32" s="36">
        <v>10146886.189999999</v>
      </c>
      <c r="C32" s="31"/>
      <c r="D32" s="31"/>
    </row>
    <row r="33" spans="1:4">
      <c r="A33" s="29" t="s">
        <v>23</v>
      </c>
      <c r="B33" s="30">
        <f>SUM(B34:B35)</f>
        <v>48054190.600000001</v>
      </c>
      <c r="C33" s="31"/>
      <c r="D33" s="31"/>
    </row>
    <row r="34" spans="1:4">
      <c r="A34" s="32" t="s">
        <v>24</v>
      </c>
      <c r="B34" s="37">
        <v>42031569.140000001</v>
      </c>
      <c r="C34" s="31"/>
      <c r="D34" s="31"/>
    </row>
    <row r="35" spans="1:4">
      <c r="A35" s="32" t="s">
        <v>25</v>
      </c>
      <c r="B35" s="35">
        <v>6022621.46</v>
      </c>
      <c r="C35" s="31"/>
      <c r="D35" s="31"/>
    </row>
    <row r="36" spans="1:4">
      <c r="A36" s="38" t="s">
        <v>26</v>
      </c>
      <c r="B36" s="39">
        <f>SUM(B25,B27,B33)</f>
        <v>62841099.780000001</v>
      </c>
      <c r="C36" s="31"/>
      <c r="D36" s="1"/>
    </row>
    <row r="37" spans="1:4">
      <c r="A37" s="40"/>
      <c r="B37" s="41"/>
      <c r="C37" s="42"/>
      <c r="D37" s="1"/>
    </row>
    <row r="38" spans="1:4">
      <c r="A38" s="26" t="s">
        <v>27</v>
      </c>
      <c r="B38" s="26"/>
      <c r="C38" s="43"/>
      <c r="D38" s="44"/>
    </row>
    <row r="39" spans="1:4" s="44" customFormat="1">
      <c r="A39" s="45" t="s">
        <v>28</v>
      </c>
      <c r="B39" s="46">
        <f>SUM(B40)</f>
        <v>17170724.710000001</v>
      </c>
      <c r="C39" s="31"/>
      <c r="D39" s="1"/>
    </row>
    <row r="40" spans="1:4">
      <c r="A40" s="32" t="s">
        <v>29</v>
      </c>
      <c r="B40" s="47">
        <v>17170724.710000001</v>
      </c>
      <c r="C40" s="48"/>
      <c r="D40" s="49"/>
    </row>
    <row r="41" spans="1:4" s="49" customFormat="1">
      <c r="A41" s="45" t="s">
        <v>30</v>
      </c>
      <c r="B41" s="46">
        <v>0</v>
      </c>
      <c r="C41" s="48"/>
    </row>
    <row r="42" spans="1:4" s="49" customFormat="1">
      <c r="A42" s="50" t="s">
        <v>31</v>
      </c>
      <c r="B42" s="46">
        <f>SUM(B43:B45)</f>
        <v>106075.01000000001</v>
      </c>
      <c r="C42" s="48"/>
    </row>
    <row r="43" spans="1:4" s="49" customFormat="1">
      <c r="A43" s="32" t="s">
        <v>32</v>
      </c>
      <c r="B43" s="47">
        <v>18802.91</v>
      </c>
      <c r="C43" s="48"/>
    </row>
    <row r="44" spans="1:4" s="49" customFormat="1">
      <c r="A44" s="32" t="s">
        <v>33</v>
      </c>
      <c r="B44" s="47">
        <v>13146.33</v>
      </c>
      <c r="C44" s="43"/>
      <c r="D44" s="51"/>
    </row>
    <row r="45" spans="1:4" s="49" customFormat="1">
      <c r="A45" s="32" t="s">
        <v>34</v>
      </c>
      <c r="B45" s="47">
        <v>74125.77</v>
      </c>
      <c r="C45" s="43"/>
      <c r="D45" s="51"/>
    </row>
    <row r="46" spans="1:4" s="51" customFormat="1">
      <c r="A46" s="50" t="s">
        <v>35</v>
      </c>
      <c r="B46" s="52">
        <f>SUM(B47:B48)</f>
        <v>456212.8</v>
      </c>
      <c r="C46" s="48"/>
      <c r="D46" s="53"/>
    </row>
    <row r="47" spans="1:4" s="53" customFormat="1">
      <c r="A47" s="32" t="s">
        <v>36</v>
      </c>
      <c r="B47" s="47">
        <v>412474.36</v>
      </c>
      <c r="C47" s="48"/>
    </row>
    <row r="48" spans="1:4" s="53" customFormat="1">
      <c r="A48" s="32" t="s">
        <v>37</v>
      </c>
      <c r="B48" s="33">
        <v>43738.44</v>
      </c>
      <c r="C48" s="48"/>
    </row>
    <row r="49" spans="1:4" s="53" customFormat="1">
      <c r="A49" s="50" t="s">
        <v>38</v>
      </c>
      <c r="B49" s="46">
        <f>SUM(B50:B56)</f>
        <v>71999.87000000001</v>
      </c>
      <c r="C49" s="48"/>
    </row>
    <row r="50" spans="1:4" s="53" customFormat="1">
      <c r="A50" s="54" t="s">
        <v>39</v>
      </c>
      <c r="B50" s="55">
        <v>57641.31</v>
      </c>
      <c r="C50" s="48"/>
    </row>
    <row r="51" spans="1:4" s="53" customFormat="1">
      <c r="A51" s="56" t="s">
        <v>40</v>
      </c>
      <c r="B51" s="55">
        <v>0</v>
      </c>
      <c r="C51" s="48"/>
    </row>
    <row r="52" spans="1:4" s="53" customFormat="1">
      <c r="A52" s="54" t="s">
        <v>41</v>
      </c>
      <c r="B52" s="55">
        <v>2688.43</v>
      </c>
      <c r="C52" s="48"/>
    </row>
    <row r="53" spans="1:4" s="53" customFormat="1">
      <c r="A53" s="54" t="s">
        <v>42</v>
      </c>
      <c r="B53" s="57">
        <v>11633.36</v>
      </c>
      <c r="C53" s="48"/>
    </row>
    <row r="54" spans="1:4" s="53" customFormat="1">
      <c r="A54" s="54" t="s">
        <v>43</v>
      </c>
      <c r="B54" s="57">
        <v>0</v>
      </c>
      <c r="C54" s="58"/>
    </row>
    <row r="55" spans="1:4" s="53" customFormat="1">
      <c r="A55" s="54" t="s">
        <v>44</v>
      </c>
      <c r="B55" s="57">
        <v>0</v>
      </c>
      <c r="C55" s="58"/>
    </row>
    <row r="56" spans="1:4" s="53" customFormat="1">
      <c r="A56" s="54" t="s">
        <v>45</v>
      </c>
      <c r="B56" s="57">
        <v>36.770000000000003</v>
      </c>
      <c r="C56" s="48"/>
    </row>
    <row r="57" spans="1:4" s="53" customFormat="1">
      <c r="A57" s="59" t="s">
        <v>46</v>
      </c>
      <c r="B57" s="60">
        <f>SUM(B39,B41,B42,B46,B49)</f>
        <v>17805012.390000004</v>
      </c>
      <c r="C57" s="58"/>
    </row>
    <row r="58" spans="1:4" s="53" customFormat="1">
      <c r="A58" s="61"/>
      <c r="B58" s="62"/>
      <c r="C58" s="58"/>
    </row>
    <row r="59" spans="1:4" s="53" customFormat="1">
      <c r="A59" s="63" t="s">
        <v>47</v>
      </c>
      <c r="B59" s="64"/>
      <c r="C59" s="58"/>
      <c r="D59" s="49"/>
    </row>
    <row r="60" spans="1:4" s="49" customFormat="1">
      <c r="A60" s="45" t="s">
        <v>48</v>
      </c>
      <c r="B60" s="46">
        <f>SUM(B61:B65)</f>
        <v>16658143</v>
      </c>
      <c r="C60" s="58"/>
      <c r="D60" s="53"/>
    </row>
    <row r="61" spans="1:4" s="53" customFormat="1">
      <c r="A61" s="32" t="s">
        <v>49</v>
      </c>
      <c r="B61" s="65">
        <v>28343.47</v>
      </c>
      <c r="C61" s="58"/>
    </row>
    <row r="62" spans="1:4" s="53" customFormat="1">
      <c r="A62" s="32" t="s">
        <v>50</v>
      </c>
      <c r="B62" s="65">
        <v>27753.27</v>
      </c>
      <c r="C62" s="66"/>
    </row>
    <row r="63" spans="1:4" s="53" customFormat="1">
      <c r="A63" s="32" t="s">
        <v>51</v>
      </c>
      <c r="B63" s="65">
        <v>1198260</v>
      </c>
      <c r="C63" s="58"/>
    </row>
    <row r="64" spans="1:4" s="53" customFormat="1">
      <c r="A64" s="32" t="s">
        <v>52</v>
      </c>
      <c r="B64" s="65">
        <v>15331442.66</v>
      </c>
      <c r="C64" s="58"/>
    </row>
    <row r="65" spans="1:4" s="53" customFormat="1">
      <c r="A65" s="32" t="s">
        <v>53</v>
      </c>
      <c r="B65" s="65">
        <v>72343.600000000006</v>
      </c>
      <c r="C65" s="58"/>
    </row>
    <row r="66" spans="1:4" s="53" customFormat="1">
      <c r="A66" s="59" t="s">
        <v>54</v>
      </c>
      <c r="B66" s="46">
        <f>SUM(B60)</f>
        <v>16658143</v>
      </c>
      <c r="C66" s="67"/>
      <c r="D66" s="68"/>
    </row>
    <row r="67" spans="1:4" s="68" customFormat="1">
      <c r="A67" s="8"/>
      <c r="B67" s="69"/>
      <c r="C67" s="66"/>
      <c r="D67" s="53"/>
    </row>
    <row r="68" spans="1:4" s="53" customFormat="1">
      <c r="A68" s="70" t="s">
        <v>55</v>
      </c>
      <c r="B68" s="71"/>
      <c r="C68" s="72"/>
      <c r="D68" s="73"/>
    </row>
    <row r="69" spans="1:4" s="73" customFormat="1">
      <c r="A69" s="74" t="s">
        <v>56</v>
      </c>
      <c r="B69" s="75">
        <f>SUM(B70:B74)</f>
        <v>17467221.780000001</v>
      </c>
      <c r="C69" s="66"/>
      <c r="D69" s="53"/>
    </row>
    <row r="70" spans="1:4" s="53" customFormat="1">
      <c r="A70" s="32" t="s">
        <v>57</v>
      </c>
      <c r="B70" s="65">
        <v>620113.56000000006</v>
      </c>
      <c r="C70" s="66"/>
    </row>
    <row r="71" spans="1:4" s="53" customFormat="1">
      <c r="A71" s="32" t="s">
        <v>58</v>
      </c>
      <c r="B71" s="65">
        <v>100886.54</v>
      </c>
      <c r="C71" s="66"/>
    </row>
    <row r="72" spans="1:4" s="53" customFormat="1">
      <c r="A72" s="32" t="s">
        <v>59</v>
      </c>
      <c r="B72" s="65">
        <v>0</v>
      </c>
      <c r="C72" s="66"/>
    </row>
    <row r="73" spans="1:4" s="53" customFormat="1">
      <c r="A73" s="32" t="s">
        <v>60</v>
      </c>
      <c r="B73" s="65">
        <v>16746221.68</v>
      </c>
      <c r="C73" s="66"/>
    </row>
    <row r="74" spans="1:4" s="53" customFormat="1">
      <c r="A74" s="32" t="s">
        <v>61</v>
      </c>
      <c r="B74" s="76">
        <v>0</v>
      </c>
      <c r="C74" s="66"/>
    </row>
    <row r="75" spans="1:4" s="53" customFormat="1">
      <c r="A75" s="63" t="s">
        <v>62</v>
      </c>
      <c r="B75" s="77">
        <f>B69</f>
        <v>17467221.780000001</v>
      </c>
      <c r="C75" s="67"/>
      <c r="D75" s="68"/>
    </row>
    <row r="76" spans="1:4" s="68" customFormat="1">
      <c r="A76" s="8"/>
      <c r="B76" s="69"/>
      <c r="C76" s="66"/>
      <c r="D76" s="53"/>
    </row>
    <row r="77" spans="1:4" s="53" customFormat="1">
      <c r="A77" s="63" t="s">
        <v>63</v>
      </c>
      <c r="B77" s="78"/>
      <c r="C77" s="42"/>
    </row>
    <row r="78" spans="1:4" s="53" customFormat="1">
      <c r="A78" s="63" t="s">
        <v>64</v>
      </c>
      <c r="B78" s="63"/>
      <c r="C78" s="48"/>
    </row>
    <row r="79" spans="1:4" s="53" customFormat="1">
      <c r="A79" s="74" t="s">
        <v>65</v>
      </c>
      <c r="B79" s="79">
        <v>3518615.46</v>
      </c>
      <c r="C79" s="48"/>
    </row>
    <row r="80" spans="1:4" s="53" customFormat="1">
      <c r="A80" s="61" t="s">
        <v>66</v>
      </c>
      <c r="B80" s="46">
        <v>2263401.75</v>
      </c>
      <c r="C80" s="48"/>
    </row>
    <row r="81" spans="1:3" s="53" customFormat="1">
      <c r="A81" s="61" t="s">
        <v>67</v>
      </c>
      <c r="B81" s="46">
        <v>6447424.3399999999</v>
      </c>
      <c r="C81" s="48"/>
    </row>
    <row r="82" spans="1:3" s="53" customFormat="1">
      <c r="A82" s="74" t="s">
        <v>68</v>
      </c>
      <c r="B82" s="46">
        <v>5000</v>
      </c>
      <c r="C82" s="48"/>
    </row>
    <row r="83" spans="1:3" s="53" customFormat="1">
      <c r="A83" s="74" t="s">
        <v>69</v>
      </c>
      <c r="B83" s="46">
        <v>360255.26</v>
      </c>
      <c r="C83" s="48"/>
    </row>
    <row r="84" spans="1:3" s="53" customFormat="1">
      <c r="A84" s="74" t="s">
        <v>70</v>
      </c>
      <c r="B84" s="46">
        <f>SUM(B85:B86)</f>
        <v>2287868.87</v>
      </c>
      <c r="C84" s="48"/>
    </row>
    <row r="85" spans="1:3" s="53" customFormat="1">
      <c r="A85" s="80" t="s">
        <v>71</v>
      </c>
      <c r="B85" s="65">
        <v>2286426.17</v>
      </c>
      <c r="C85" s="48"/>
    </row>
    <row r="86" spans="1:3" s="53" customFormat="1">
      <c r="A86" s="80" t="s">
        <v>72</v>
      </c>
      <c r="B86" s="65">
        <v>1442.7</v>
      </c>
      <c r="C86" s="48"/>
    </row>
    <row r="87" spans="1:3" s="53" customFormat="1" ht="30">
      <c r="A87" s="74" t="s">
        <v>73</v>
      </c>
      <c r="B87" s="46">
        <v>0</v>
      </c>
      <c r="C87" s="48"/>
    </row>
    <row r="88" spans="1:3" s="53" customFormat="1">
      <c r="A88" s="81" t="s">
        <v>74</v>
      </c>
      <c r="B88" s="46">
        <f>SUM(B89:B100)</f>
        <v>352192.05</v>
      </c>
      <c r="C88" s="48"/>
    </row>
    <row r="89" spans="1:3" s="53" customFormat="1">
      <c r="A89" s="82" t="s">
        <v>75</v>
      </c>
      <c r="B89" s="65">
        <v>118919.21</v>
      </c>
      <c r="C89" s="48"/>
    </row>
    <row r="90" spans="1:3" s="53" customFormat="1">
      <c r="A90" s="82" t="s">
        <v>76</v>
      </c>
      <c r="B90" s="65">
        <v>0</v>
      </c>
      <c r="C90" s="48"/>
    </row>
    <row r="91" spans="1:3" s="53" customFormat="1">
      <c r="A91" s="82" t="s">
        <v>77</v>
      </c>
      <c r="B91" s="65">
        <v>27567.02</v>
      </c>
      <c r="C91" s="48"/>
    </row>
    <row r="92" spans="1:3" s="53" customFormat="1">
      <c r="A92" s="82" t="s">
        <v>78</v>
      </c>
      <c r="B92" s="65">
        <v>61907.25</v>
      </c>
      <c r="C92" s="48"/>
    </row>
    <row r="93" spans="1:3" s="53" customFormat="1">
      <c r="A93" s="82" t="s">
        <v>79</v>
      </c>
      <c r="B93" s="65">
        <v>31694.94</v>
      </c>
      <c r="C93" s="48"/>
    </row>
    <row r="94" spans="1:3" s="53" customFormat="1">
      <c r="A94" s="82" t="s">
        <v>80</v>
      </c>
      <c r="B94" s="65">
        <v>461.62</v>
      </c>
      <c r="C94" s="48"/>
    </row>
    <row r="95" spans="1:3" s="53" customFormat="1">
      <c r="A95" s="82" t="s">
        <v>81</v>
      </c>
      <c r="B95" s="65">
        <v>2688.43</v>
      </c>
      <c r="C95" s="48"/>
    </row>
    <row r="96" spans="1:3" s="53" customFormat="1">
      <c r="A96" s="82" t="s">
        <v>82</v>
      </c>
      <c r="B96" s="65">
        <v>606</v>
      </c>
      <c r="C96" s="48"/>
    </row>
    <row r="97" spans="1:4" s="53" customFormat="1">
      <c r="A97" s="82" t="s">
        <v>83</v>
      </c>
      <c r="B97" s="65">
        <v>82307.199999999997</v>
      </c>
      <c r="C97" s="48"/>
    </row>
    <row r="98" spans="1:4" s="53" customFormat="1">
      <c r="A98" s="82" t="s">
        <v>84</v>
      </c>
      <c r="B98" s="65">
        <v>2180.5</v>
      </c>
      <c r="C98" s="48"/>
    </row>
    <row r="99" spans="1:4" s="53" customFormat="1">
      <c r="A99" s="82" t="s">
        <v>85</v>
      </c>
      <c r="B99" s="65">
        <v>23412.33</v>
      </c>
      <c r="C99" s="48"/>
    </row>
    <row r="100" spans="1:4" s="53" customFormat="1">
      <c r="A100" s="82" t="s">
        <v>86</v>
      </c>
      <c r="B100" s="65">
        <v>447.55</v>
      </c>
      <c r="C100" s="48"/>
    </row>
    <row r="101" spans="1:4" s="53" customFormat="1">
      <c r="A101" s="8" t="s">
        <v>87</v>
      </c>
      <c r="B101" s="83">
        <f>SUM(B79,B80,B81,B82,B83,B84,B87,B88)</f>
        <v>15234757.73</v>
      </c>
      <c r="C101" s="48"/>
    </row>
    <row r="102" spans="1:4" s="53" customFormat="1">
      <c r="A102" s="8"/>
      <c r="B102" s="84"/>
      <c r="C102" s="58"/>
    </row>
    <row r="103" spans="1:4" s="53" customFormat="1">
      <c r="A103" s="63" t="s">
        <v>88</v>
      </c>
      <c r="B103" s="63"/>
      <c r="C103" s="48"/>
    </row>
    <row r="104" spans="1:4" s="53" customFormat="1">
      <c r="A104" s="82" t="s">
        <v>89</v>
      </c>
      <c r="B104" s="85">
        <v>1198260</v>
      </c>
      <c r="C104" s="58"/>
      <c r="D104" s="49"/>
    </row>
    <row r="105" spans="1:4" s="49" customFormat="1">
      <c r="A105" s="80" t="s">
        <v>90</v>
      </c>
      <c r="B105" s="85">
        <v>0</v>
      </c>
      <c r="C105" s="58"/>
    </row>
    <row r="106" spans="1:4" s="49" customFormat="1">
      <c r="A106" s="80" t="s">
        <v>91</v>
      </c>
      <c r="B106" s="85">
        <v>0</v>
      </c>
      <c r="C106" s="58"/>
    </row>
    <row r="107" spans="1:4" s="49" customFormat="1">
      <c r="A107" s="80" t="s">
        <v>92</v>
      </c>
      <c r="B107" s="85">
        <v>0</v>
      </c>
      <c r="C107" s="66"/>
      <c r="D107" s="53"/>
    </row>
    <row r="108" spans="1:4" s="53" customFormat="1">
      <c r="A108" s="8" t="s">
        <v>93</v>
      </c>
      <c r="B108" s="60">
        <f>B104+B105+B106+B107</f>
        <v>1198260</v>
      </c>
      <c r="C108" s="66"/>
    </row>
    <row r="109" spans="1:4" s="53" customFormat="1" ht="14.25" customHeight="1">
      <c r="A109" s="8" t="s">
        <v>94</v>
      </c>
      <c r="B109" s="60">
        <f>B101+B108</f>
        <v>16433017.73</v>
      </c>
      <c r="C109" s="66"/>
    </row>
    <row r="110" spans="1:4" s="53" customFormat="1">
      <c r="A110" s="8"/>
      <c r="B110" s="62"/>
      <c r="C110" s="66"/>
    </row>
    <row r="111" spans="1:4" s="53" customFormat="1">
      <c r="A111" s="70" t="s">
        <v>95</v>
      </c>
      <c r="B111" s="71"/>
      <c r="C111" s="58"/>
    </row>
    <row r="112" spans="1:4" s="53" customFormat="1">
      <c r="A112" s="80" t="s">
        <v>96</v>
      </c>
      <c r="B112" s="62">
        <v>0</v>
      </c>
      <c r="C112" s="2"/>
    </row>
    <row r="113" spans="1:4" s="53" customFormat="1">
      <c r="A113" s="86" t="s">
        <v>97</v>
      </c>
      <c r="B113" s="87">
        <f>B112</f>
        <v>0</v>
      </c>
      <c r="C113" s="88"/>
      <c r="D113" s="89"/>
    </row>
    <row r="114" spans="1:4" s="89" customFormat="1">
      <c r="A114" s="90"/>
      <c r="B114" s="90"/>
      <c r="C114" s="31"/>
      <c r="D114" s="53"/>
    </row>
    <row r="115" spans="1:4" s="53" customFormat="1">
      <c r="A115" s="26" t="s">
        <v>98</v>
      </c>
      <c r="B115" s="91"/>
      <c r="C115" s="31"/>
      <c r="D115" s="1"/>
    </row>
    <row r="116" spans="1:4">
      <c r="A116" s="29" t="s">
        <v>99</v>
      </c>
      <c r="B116" s="30">
        <f>SUM(B117)</f>
        <v>2311.5700000000002</v>
      </c>
      <c r="C116" s="31"/>
      <c r="D116" s="1"/>
    </row>
    <row r="117" spans="1:4">
      <c r="A117" s="32" t="s">
        <v>100</v>
      </c>
      <c r="B117" s="33">
        <v>2311.5700000000002</v>
      </c>
      <c r="C117" s="31"/>
      <c r="D117" s="1"/>
    </row>
    <row r="118" spans="1:4">
      <c r="A118" s="29" t="s">
        <v>101</v>
      </c>
      <c r="B118" s="30">
        <f>SUM(B119:B123)</f>
        <v>15483860.449999996</v>
      </c>
      <c r="C118" s="31"/>
      <c r="D118" s="1"/>
    </row>
    <row r="119" spans="1:4">
      <c r="A119" s="32" t="s">
        <v>102</v>
      </c>
      <c r="B119" s="34">
        <v>197.91999999575199</v>
      </c>
      <c r="C119" s="31"/>
      <c r="D119" s="1"/>
    </row>
    <row r="120" spans="1:4">
      <c r="A120" s="32" t="s">
        <v>103</v>
      </c>
      <c r="B120" s="33">
        <v>3264045.95</v>
      </c>
      <c r="C120" s="31"/>
      <c r="D120" s="1"/>
    </row>
    <row r="121" spans="1:4">
      <c r="A121" s="32" t="s">
        <v>104</v>
      </c>
      <c r="B121" s="35">
        <v>26906.85</v>
      </c>
      <c r="C121" s="31"/>
      <c r="D121" s="1"/>
    </row>
    <row r="122" spans="1:4">
      <c r="A122" s="32" t="s">
        <v>105</v>
      </c>
      <c r="B122" s="36">
        <v>2044041.37</v>
      </c>
      <c r="C122" s="31"/>
      <c r="D122" s="1"/>
    </row>
    <row r="123" spans="1:4">
      <c r="A123" s="32" t="s">
        <v>106</v>
      </c>
      <c r="B123" s="36">
        <v>10148668.359999999</v>
      </c>
      <c r="C123" s="31"/>
      <c r="D123" s="1"/>
    </row>
    <row r="124" spans="1:4">
      <c r="A124" s="29" t="s">
        <v>107</v>
      </c>
      <c r="B124" s="30">
        <f>SUM(B125:B126)</f>
        <v>48726922.420000002</v>
      </c>
      <c r="C124" s="31"/>
      <c r="D124" s="1"/>
    </row>
    <row r="125" spans="1:4">
      <c r="A125" s="32" t="s">
        <v>108</v>
      </c>
      <c r="B125" s="37">
        <v>43858822.520000003</v>
      </c>
      <c r="C125" s="31"/>
      <c r="D125" s="1"/>
    </row>
    <row r="126" spans="1:4">
      <c r="A126" s="32" t="s">
        <v>109</v>
      </c>
      <c r="B126" s="35">
        <v>4868099.9000000004</v>
      </c>
      <c r="C126" s="31"/>
      <c r="D126" s="1"/>
    </row>
    <row r="127" spans="1:4">
      <c r="A127" s="38" t="s">
        <v>110</v>
      </c>
      <c r="B127" s="39">
        <f>SUM(B116,B118,B124)</f>
        <v>64213094.439999998</v>
      </c>
      <c r="C127" s="31"/>
      <c r="D127" s="49"/>
    </row>
    <row r="128" spans="1:4" s="49" customFormat="1">
      <c r="A128" s="50" t="s">
        <v>111</v>
      </c>
      <c r="B128" s="30">
        <f>(B36+B57)-(B109+B113)</f>
        <v>64213094.439999998</v>
      </c>
      <c r="C128" s="14"/>
      <c r="D128" s="2"/>
    </row>
    <row r="129" spans="1:4" s="53" customFormat="1">
      <c r="A129" s="92" t="s">
        <v>112</v>
      </c>
      <c r="B129" s="93"/>
      <c r="C129" s="14"/>
      <c r="D129" s="2"/>
    </row>
    <row r="130" spans="1:4" s="53" customFormat="1">
      <c r="A130" s="94" t="s">
        <v>113</v>
      </c>
      <c r="B130" s="95"/>
      <c r="C130" s="96"/>
      <c r="D130" s="97"/>
    </row>
    <row r="131" spans="1:4" s="73" customFormat="1">
      <c r="A131" s="98" t="s">
        <v>114</v>
      </c>
      <c r="B131" s="30">
        <f>3272282.09+231583.57</f>
        <v>3503865.6599999997</v>
      </c>
      <c r="C131" s="96"/>
      <c r="D131" s="97"/>
    </row>
    <row r="132" spans="1:4" s="73" customFormat="1">
      <c r="A132" s="98" t="s">
        <v>115</v>
      </c>
      <c r="B132" s="30">
        <v>0</v>
      </c>
      <c r="C132" s="96"/>
      <c r="D132" s="97"/>
    </row>
    <row r="133" spans="1:4" s="73" customFormat="1">
      <c r="A133" s="98" t="s">
        <v>116</v>
      </c>
      <c r="B133" s="30">
        <f>SUM(B134)</f>
        <v>121879.3</v>
      </c>
      <c r="C133" s="96"/>
      <c r="D133" s="97"/>
    </row>
    <row r="134" spans="1:4" s="73" customFormat="1">
      <c r="A134" s="99" t="s">
        <v>117</v>
      </c>
      <c r="B134" s="36">
        <v>121879.3</v>
      </c>
      <c r="C134" s="1"/>
      <c r="D134" s="2"/>
    </row>
    <row r="135" spans="1:4" s="53" customFormat="1">
      <c r="A135" s="94" t="s">
        <v>118</v>
      </c>
      <c r="B135" s="100">
        <f>SUM(B131,B132,B133)</f>
        <v>3625744.9599999995</v>
      </c>
      <c r="C135" s="1"/>
      <c r="D135" s="2"/>
    </row>
    <row r="136" spans="1:4" s="53" customFormat="1">
      <c r="A136" s="101" t="s">
        <v>119</v>
      </c>
      <c r="B136" s="102"/>
      <c r="C136" s="1"/>
      <c r="D136" s="2"/>
    </row>
    <row r="137" spans="1:4" s="53" customFormat="1">
      <c r="A137" s="103"/>
      <c r="B137" s="104"/>
      <c r="C137" s="1"/>
      <c r="D137" s="2"/>
    </row>
    <row r="138" spans="1:4" s="53" customFormat="1">
      <c r="A138" s="105"/>
      <c r="B138" s="106"/>
      <c r="C138" s="107"/>
      <c r="D138" s="108"/>
    </row>
    <row r="139" spans="1:4" s="49" customFormat="1">
      <c r="A139" s="109"/>
      <c r="B139" s="109"/>
      <c r="C139" s="107"/>
      <c r="D139" s="108"/>
    </row>
    <row r="140" spans="1:4" s="49" customFormat="1">
      <c r="A140" s="109"/>
      <c r="B140" s="109"/>
      <c r="C140" s="107"/>
      <c r="D140" s="108"/>
    </row>
    <row r="141" spans="1:4" s="49" customFormat="1">
      <c r="A141" s="109"/>
      <c r="B141" s="109"/>
      <c r="C141" s="1"/>
      <c r="D141" s="2"/>
    </row>
    <row r="142" spans="1:4">
      <c r="A142" s="53" t="s">
        <v>120</v>
      </c>
      <c r="B142" s="53"/>
    </row>
    <row r="143" spans="1:4">
      <c r="A143" s="53"/>
      <c r="B143" s="53"/>
    </row>
    <row r="144" spans="1:4">
      <c r="A144" s="53" t="s">
        <v>121</v>
      </c>
      <c r="B144" s="53"/>
    </row>
    <row r="145" spans="1:4" s="53" customFormat="1">
      <c r="A145" s="1"/>
      <c r="B145" s="1"/>
      <c r="C145" s="1"/>
      <c r="D145" s="2"/>
    </row>
    <row r="147" spans="1:4">
      <c r="C147"/>
      <c r="D147" s="1"/>
    </row>
    <row r="168" spans="1:4">
      <c r="D168" s="1"/>
    </row>
    <row r="169" spans="1:4">
      <c r="A169"/>
    </row>
  </sheetData>
  <mergeCells count="9">
    <mergeCell ref="A22:B22"/>
    <mergeCell ref="A114:B114"/>
    <mergeCell ref="A136:B138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082022</vt:lpstr>
      <vt:lpstr>'082022'!Area_de_impressao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2022-10-17T14:55:12Z</dcterms:created>
  <dcterms:modified xsi:type="dcterms:W3CDTF">2022-10-17T14:55:39Z</dcterms:modified>
</cp:coreProperties>
</file>